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ikh\Desktop\"/>
    </mc:Choice>
  </mc:AlternateContent>
  <bookViews>
    <workbookView xWindow="0" yWindow="0" windowWidth="38400" windowHeight="17850"/>
  </bookViews>
  <sheets>
    <sheet name="Dateneingabe" sheetId="1" r:id="rId1"/>
    <sheet name="Grafike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2" l="1"/>
  <c r="G8" i="2" l="1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7" i="2"/>
  <c r="G6" i="2"/>
  <c r="G5" i="2"/>
  <c r="I20" i="1"/>
  <c r="E5" i="2" l="1"/>
  <c r="S20" i="1"/>
  <c r="N20" i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C5" i="2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D20" i="1"/>
  <c r="B5" i="2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E6" i="2" l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</calcChain>
</file>

<file path=xl/comments1.xml><?xml version="1.0" encoding="utf-8"?>
<comments xmlns="http://schemas.openxmlformats.org/spreadsheetml/2006/main">
  <authors>
    <author>Maik Hanau</author>
  </authors>
  <commentList>
    <comment ref="D10" authorId="0" shapeId="0">
      <text>
        <r>
          <rPr>
            <sz val="9"/>
            <color indexed="81"/>
            <rFont val="Segoe UI"/>
            <charset val="1"/>
          </rPr>
          <t>Hier den Preis für das Heizöl pro Liter eingeben.
Für einen korrekten Vergleich sollte bei Option 1 und 2 natürlich der gleiche Preis eingesetzt werden.</t>
        </r>
      </text>
    </comment>
    <comment ref="I10" authorId="0" shapeId="0">
      <text>
        <r>
          <rPr>
            <sz val="9"/>
            <color indexed="81"/>
            <rFont val="Segoe UI"/>
            <charset val="1"/>
          </rPr>
          <t>Hier den Preis für das Heizöl pro Liter eingeben.
Für einen korrekten Vergleich sollte bei Option 1 und 2 natürlich der gleiche Preis eingesetzt werden.</t>
        </r>
      </text>
    </comment>
    <comment ref="N10" authorId="0" shapeId="0">
      <text>
        <r>
          <rPr>
            <sz val="9"/>
            <color indexed="81"/>
            <rFont val="Segoe UI"/>
            <charset val="1"/>
          </rPr>
          <t>Der Pelletpreis ist für einen besseren Vergleich normiert auf "Heizöl-Liter"
Zur Orientierung:
2kg Pellets haben etwa den gleichen Heizwert wie 1L Heizöl.
2t Pellets äquivalent zu 1000L Heizöl) kostet etwa 460,- EUR also kostet der "Heizöl-Liter" Pellets etwa 46 Cent.
Bei einem abweichenden Pellet-Preis entsprechend ändern.</t>
        </r>
      </text>
    </comment>
    <comment ref="S10" authorId="0" shapeId="0">
      <text>
        <r>
          <rPr>
            <sz val="9"/>
            <color indexed="81"/>
            <rFont val="Segoe UI"/>
            <charset val="1"/>
          </rPr>
          <t>Auch die kWh Strom für die Wärmepumpe ist hier für einen besseren Vergleich normiert auf einen "Heizöl-Liter".
Bei einem COP von 3 und einem Strompreis von 30 Cent/kWh kostet der Heizöl-Liter rund 1 EUR</t>
        </r>
      </text>
    </comment>
    <comment ref="D11" authorId="0" shapeId="0">
      <text>
        <r>
          <rPr>
            <sz val="9"/>
            <color indexed="81"/>
            <rFont val="Segoe UI"/>
            <charset val="1"/>
          </rPr>
          <t>Dies hier ist der "Startwert" für die CO2 Steuer 2021</t>
        </r>
      </text>
    </comment>
    <comment ref="I11" authorId="0" shapeId="0">
      <text>
        <r>
          <rPr>
            <sz val="9"/>
            <color indexed="81"/>
            <rFont val="Segoe UI"/>
            <charset val="1"/>
          </rPr>
          <t>Dies hier ist der "Startwert" für die CO2 Steuer 2021</t>
        </r>
      </text>
    </comment>
    <comment ref="D12" authorId="0" shapeId="0">
      <text>
        <r>
          <rPr>
            <sz val="9"/>
            <color indexed="81"/>
            <rFont val="Segoe UI"/>
            <charset val="1"/>
          </rPr>
          <t>Die ist der Wert für die CO2 Steuer in 2025.
Die aktuelle Annahme ist, dass sich diese Erhöhung auch in den nächsten Jahren so fortsetzen wird - bei Änderungen kann dieser Wert angepasst werden.</t>
        </r>
      </text>
    </comment>
    <comment ref="I12" authorId="0" shapeId="0">
      <text>
        <r>
          <rPr>
            <sz val="9"/>
            <color indexed="81"/>
            <rFont val="Segoe UI"/>
            <charset val="1"/>
          </rPr>
          <t>Die ist der Wert für die CO2 Steuer in 2025.
Die aktuelle Annahme ist, dass sich diese Erhöhung auch in den nächsten Jahren so fortsetzen wird - bei Änderungen kann dieser Wert angepasst werden.</t>
        </r>
      </text>
    </comment>
    <comment ref="D14" authorId="0" shapeId="0">
      <text>
        <r>
          <rPr>
            <sz val="9"/>
            <color indexed="81"/>
            <rFont val="Segoe UI"/>
            <charset val="1"/>
          </rPr>
          <t>Die Wohnfläche des Hauses, dient zusammen mit dem Verbauch der (ganz groben) Berechnung des Wärme-/Energiebedarfs</t>
        </r>
      </text>
    </comment>
    <comment ref="I14" authorId="0" shapeId="0">
      <text>
        <r>
          <rPr>
            <sz val="9"/>
            <color indexed="81"/>
            <rFont val="Segoe UI"/>
            <charset val="1"/>
          </rPr>
          <t>Die Wohnfläche des Hauses, dient zusammen mit dem Verbauch der (ganz groben) Berechnung des Wärme-/Energiebedarfs</t>
        </r>
      </text>
    </comment>
    <comment ref="N14" authorId="0" shapeId="0">
      <text>
        <r>
          <rPr>
            <sz val="9"/>
            <color indexed="81"/>
            <rFont val="Segoe UI"/>
            <charset val="1"/>
          </rPr>
          <t>Die Wohnfläche des Hauses, dient zusammen mit dem Verbauch der (ganz groben) Berechnung des Wärme-/Energiebedarfs</t>
        </r>
      </text>
    </comment>
    <comment ref="S14" authorId="0" shapeId="0">
      <text>
        <r>
          <rPr>
            <sz val="9"/>
            <color indexed="81"/>
            <rFont val="Segoe UI"/>
            <charset val="1"/>
          </rPr>
          <t>Die Wohnfläche des Hauses, dient zusammen mit dem Verbauch der (ganz groben) Berechnung des Wärme-/Energiebedarfs</t>
        </r>
      </text>
    </comment>
    <comment ref="D15" authorId="0" shapeId="0">
      <text>
        <r>
          <rPr>
            <sz val="9"/>
            <color indexed="81"/>
            <rFont val="Segoe UI"/>
            <charset val="1"/>
          </rPr>
          <t>Die ist der Energiebedarf des Hauses pro m² - allerdings angegeben in Heizöl-Liter pro m²</t>
        </r>
      </text>
    </comment>
    <comment ref="I15" authorId="0" shapeId="0">
      <text>
        <r>
          <rPr>
            <sz val="9"/>
            <color indexed="81"/>
            <rFont val="Segoe UI"/>
            <charset val="1"/>
          </rPr>
          <t>Die ist der Energiebedarf des Hauses pro m² - allerdings angegeben in Heizöl-Liter pro m²</t>
        </r>
      </text>
    </comment>
    <comment ref="N15" authorId="0" shapeId="0">
      <text>
        <r>
          <rPr>
            <sz val="9"/>
            <color indexed="81"/>
            <rFont val="Segoe UI"/>
            <charset val="1"/>
          </rPr>
          <t>Die ist der Energiebedarf des Hauses pro m² - allerdings angegeben in Heizöl-Liter pro m²</t>
        </r>
      </text>
    </comment>
    <comment ref="S15" authorId="0" shapeId="0">
      <text>
        <r>
          <rPr>
            <sz val="9"/>
            <color indexed="81"/>
            <rFont val="Segoe UI"/>
            <charset val="1"/>
          </rPr>
          <t>Die ist der Energiebedarf des Hauses pro m² - allerdings angegeben in Heizöl-Liter pro m²</t>
        </r>
      </text>
    </comment>
    <comment ref="D17" authorId="0" shapeId="0">
      <text>
        <r>
          <rPr>
            <sz val="9"/>
            <color indexed="81"/>
            <rFont val="Segoe UI"/>
            <charset val="1"/>
          </rPr>
          <t>Die (möglichst vollständigen) Installationskosten für die Heizungsanlage</t>
        </r>
      </text>
    </comment>
    <comment ref="I17" authorId="0" shapeId="0">
      <text>
        <r>
          <rPr>
            <sz val="9"/>
            <color indexed="81"/>
            <rFont val="Segoe UI"/>
            <charset val="1"/>
          </rPr>
          <t>Die (möglichst vollständigen) Installationskosten für die Heizungsanlage</t>
        </r>
      </text>
    </comment>
    <comment ref="N17" authorId="0" shapeId="0">
      <text>
        <r>
          <rPr>
            <sz val="9"/>
            <color indexed="81"/>
            <rFont val="Segoe UI"/>
            <charset val="1"/>
          </rPr>
          <t>Die (möglichst vollständigen) Installationskosten für die Heizungsanlage</t>
        </r>
      </text>
    </comment>
    <comment ref="S17" authorId="0" shapeId="0">
      <text>
        <r>
          <rPr>
            <sz val="9"/>
            <color indexed="81"/>
            <rFont val="Segoe UI"/>
            <charset val="1"/>
          </rPr>
          <t>Die (möglichst vollständigen) Installationskosten für die Heizungsanlage</t>
        </r>
      </text>
    </comment>
    <comment ref="D18" authorId="0" shapeId="0">
      <text>
        <r>
          <rPr>
            <sz val="9"/>
            <color indexed="81"/>
            <rFont val="Segoe UI"/>
            <charset val="1"/>
          </rPr>
          <t>Die Wartungskosten der Heizungsanlage pro Jahr</t>
        </r>
      </text>
    </comment>
    <comment ref="I18" authorId="0" shapeId="0">
      <text>
        <r>
          <rPr>
            <sz val="9"/>
            <color indexed="81"/>
            <rFont val="Segoe UI"/>
            <charset val="1"/>
          </rPr>
          <t>Die Wartungskosten der Heizungsanlage pro Jahr</t>
        </r>
      </text>
    </comment>
    <comment ref="N18" authorId="0" shapeId="0">
      <text>
        <r>
          <rPr>
            <sz val="9"/>
            <color indexed="81"/>
            <rFont val="Segoe UI"/>
            <charset val="1"/>
          </rPr>
          <t>Die Wartungskosten der Heizungsanlage pro Jahr</t>
        </r>
      </text>
    </comment>
    <comment ref="S18" authorId="0" shapeId="0">
      <text>
        <r>
          <rPr>
            <sz val="9"/>
            <color indexed="81"/>
            <rFont val="Segoe UI"/>
            <charset val="1"/>
          </rPr>
          <t>Die Wartungskosten der Heizungsanlage pro Jahr</t>
        </r>
      </text>
    </comment>
    <comment ref="D20" authorId="0" shapeId="0">
      <text>
        <r>
          <rPr>
            <sz val="9"/>
            <color indexed="81"/>
            <rFont val="Segoe UI"/>
            <charset val="1"/>
          </rPr>
          <t>Dies sind die (grob) ermittelten, jährlichen Betriebskosten der Heizungsanlage.
Eine genauere Auswertung gibt es im nächsten Tab</t>
        </r>
      </text>
    </comment>
    <comment ref="I20" authorId="0" shapeId="0">
      <text>
        <r>
          <rPr>
            <sz val="9"/>
            <color indexed="81"/>
            <rFont val="Segoe UI"/>
            <family val="2"/>
          </rPr>
          <t>Dies sind die (grob) ermittelten, jährlichen Betriebskosten der Heizungsanlage.
Eine genauere Auswertung gibt es im nächsten Tab</t>
        </r>
      </text>
    </comment>
    <comment ref="N20" authorId="0" shapeId="0">
      <text>
        <r>
          <rPr>
            <sz val="9"/>
            <color indexed="81"/>
            <rFont val="Segoe UI"/>
            <family val="2"/>
          </rPr>
          <t>Dies sind die (grob) ermittelten, jährlichen Betriebskosten der Heizungsanlage.
Eine genauere Auswertung gibt es im nächsten Tab</t>
        </r>
      </text>
    </comment>
    <comment ref="S20" authorId="0" shapeId="0">
      <text>
        <r>
          <rPr>
            <sz val="9"/>
            <color indexed="81"/>
            <rFont val="Segoe UI"/>
            <family val="2"/>
          </rPr>
          <t>Dies sind die (grob) ermittelten, jährlichen Betriebskosten der Heizungsanlage.
Eine genauere Auswertung gibt es im nächsten Tab</t>
        </r>
      </text>
    </comment>
  </commentList>
</comments>
</file>

<file path=xl/sharedStrings.xml><?xml version="1.0" encoding="utf-8"?>
<sst xmlns="http://schemas.openxmlformats.org/spreadsheetml/2006/main" count="79" uniqueCount="34">
  <si>
    <t>https://www.youtube.com/c/DerFachwerker</t>
  </si>
  <si>
    <t>EUR</t>
  </si>
  <si>
    <r>
      <t>Maik Hanau (</t>
    </r>
    <r>
      <rPr>
        <i/>
        <sz val="11"/>
        <color theme="1"/>
        <rFont val="Calibri"/>
        <family val="2"/>
        <scheme val="minor"/>
      </rPr>
      <t>Der Fachwerker</t>
    </r>
    <r>
      <rPr>
        <sz val="11"/>
        <color theme="1"/>
        <rFont val="Calibri"/>
        <family val="2"/>
        <scheme val="minor"/>
      </rPr>
      <t>)</t>
    </r>
  </si>
  <si>
    <t>https://www.der-fachwerker-saniert.de/tool_downloads</t>
  </si>
  <si>
    <t>1.0</t>
  </si>
  <si>
    <t xml:space="preserve">Autor: </t>
  </si>
  <si>
    <t xml:space="preserve">Download: </t>
  </si>
  <si>
    <t xml:space="preserve">YouTube: </t>
  </si>
  <si>
    <t xml:space="preserve">Version: </t>
  </si>
  <si>
    <t>Berechnungstool zum Video "Ist die Ölheizung wirklich tot?"</t>
  </si>
  <si>
    <t>Option 1: (alte) Ölheizung weiter betreiben</t>
  </si>
  <si>
    <t>EUR/Liter</t>
  </si>
  <si>
    <t>Preis Heizöl</t>
  </si>
  <si>
    <t>CO2 Steuer</t>
  </si>
  <si>
    <t>Wohnfläche</t>
  </si>
  <si>
    <t>m²</t>
  </si>
  <si>
    <t>Liter/m²</t>
  </si>
  <si>
    <t>Installationskosten</t>
  </si>
  <si>
    <t>(Öl-)Verbrauch</t>
  </si>
  <si>
    <t>Heizkosten pro Jahr</t>
  </si>
  <si>
    <t>Datentabelle - Entwicklung der Kosten</t>
  </si>
  <si>
    <t>Wartungskosten/Jahr</t>
  </si>
  <si>
    <t>Preis Pellets</t>
  </si>
  <si>
    <t>Preis Strom</t>
  </si>
  <si>
    <t>Option 3: Neue Pelletheizung</t>
  </si>
  <si>
    <t>Option 4: Neue Luft/Wasser Wärmepumpe</t>
  </si>
  <si>
    <t>(alte) Ölheiung</t>
  </si>
  <si>
    <t>Öl-Brennwert</t>
  </si>
  <si>
    <t>Pelletheizung</t>
  </si>
  <si>
    <t>Wärmepumpe</t>
  </si>
  <si>
    <t>Option 2: Neue Ölbrennwertheizung</t>
  </si>
  <si>
    <t>CO2 Steuer (2021)</t>
  </si>
  <si>
    <t>CO2 Steuer (2025)</t>
  </si>
  <si>
    <t>Preiserhöhung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</si>
</sst>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Segoe UI"/>
      <charset val="1"/>
    </font>
    <font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1"/>
    <xf numFmtId="0" fontId="1" fillId="0" borderId="0" xfId="0" applyFont="1"/>
    <xf numFmtId="0" fontId="0" fillId="0" borderId="0" xfId="0" applyAlignment="1">
      <alignment horizontal="right"/>
    </xf>
    <xf numFmtId="2" fontId="0" fillId="0" borderId="0" xfId="0" applyNumberFormat="1"/>
    <xf numFmtId="0" fontId="0" fillId="0" borderId="0" xfId="0" applyAlignment="1">
      <alignment horizontal="right"/>
    </xf>
    <xf numFmtId="0" fontId="0" fillId="2" borderId="0" xfId="0" applyFill="1"/>
    <xf numFmtId="0" fontId="0" fillId="0" borderId="0" xfId="0" applyAlignment="1">
      <alignment horizontal="center"/>
    </xf>
    <xf numFmtId="0" fontId="5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3" borderId="1" xfId="0" applyFont="1" applyFill="1" applyBorder="1"/>
    <xf numFmtId="0" fontId="0" fillId="0" borderId="0" xfId="0" applyFill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Vergleich</a:t>
            </a:r>
            <a:r>
              <a:rPr lang="de-DE" baseline="0"/>
              <a:t> Ölheizung mit anderen Wärmeerzeugern über 30 Jahre</a:t>
            </a:r>
            <a:endParaRPr lang="de-DE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Grafiken!$C$4</c:f>
              <c:strCache>
                <c:ptCount val="1"/>
                <c:pt idx="0">
                  <c:v>Öl-Brennwert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Grafiken!$C$5:$C$35</c:f>
              <c:numCache>
                <c:formatCode>General</c:formatCode>
                <c:ptCount val="31"/>
                <c:pt idx="0">
                  <c:v>10000</c:v>
                </c:pt>
                <c:pt idx="1">
                  <c:v>11266.4</c:v>
                </c:pt>
                <c:pt idx="2">
                  <c:v>12565.199999999999</c:v>
                </c:pt>
                <c:pt idx="3">
                  <c:v>13896.4</c:v>
                </c:pt>
                <c:pt idx="4">
                  <c:v>15260</c:v>
                </c:pt>
                <c:pt idx="5">
                  <c:v>16656</c:v>
                </c:pt>
                <c:pt idx="6">
                  <c:v>18084.400000000001</c:v>
                </c:pt>
                <c:pt idx="7">
                  <c:v>19545.2</c:v>
                </c:pt>
                <c:pt idx="8">
                  <c:v>21038.400000000001</c:v>
                </c:pt>
                <c:pt idx="9">
                  <c:v>22564</c:v>
                </c:pt>
                <c:pt idx="10">
                  <c:v>24122</c:v>
                </c:pt>
                <c:pt idx="11">
                  <c:v>25712.400000000001</c:v>
                </c:pt>
                <c:pt idx="12">
                  <c:v>27335.200000000001</c:v>
                </c:pt>
                <c:pt idx="13">
                  <c:v>28990.400000000001</c:v>
                </c:pt>
                <c:pt idx="14">
                  <c:v>30678</c:v>
                </c:pt>
                <c:pt idx="15">
                  <c:v>32398</c:v>
                </c:pt>
                <c:pt idx="16">
                  <c:v>34150.400000000001</c:v>
                </c:pt>
                <c:pt idx="17">
                  <c:v>35935.200000000004</c:v>
                </c:pt>
                <c:pt idx="18">
                  <c:v>37752.400000000001</c:v>
                </c:pt>
                <c:pt idx="19">
                  <c:v>39602</c:v>
                </c:pt>
                <c:pt idx="20">
                  <c:v>41484</c:v>
                </c:pt>
                <c:pt idx="21">
                  <c:v>43398.400000000001</c:v>
                </c:pt>
                <c:pt idx="22">
                  <c:v>45345.200000000004</c:v>
                </c:pt>
                <c:pt idx="23">
                  <c:v>47324.4</c:v>
                </c:pt>
                <c:pt idx="24">
                  <c:v>49336</c:v>
                </c:pt>
                <c:pt idx="25">
                  <c:v>51380</c:v>
                </c:pt>
                <c:pt idx="26">
                  <c:v>53456.4</c:v>
                </c:pt>
                <c:pt idx="27">
                  <c:v>55565.200000000004</c:v>
                </c:pt>
                <c:pt idx="28">
                  <c:v>57706.400000000001</c:v>
                </c:pt>
                <c:pt idx="29">
                  <c:v>59880</c:v>
                </c:pt>
                <c:pt idx="30">
                  <c:v>62086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29-48A7-897C-9B3C04BE7AFC}"/>
            </c:ext>
          </c:extLst>
        </c:ser>
        <c:ser>
          <c:idx val="1"/>
          <c:order val="1"/>
          <c:tx>
            <c:strRef>
              <c:f>Grafiken!$D$4</c:f>
              <c:strCache>
                <c:ptCount val="1"/>
                <c:pt idx="0">
                  <c:v>Pelletheizung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Grafiken!$D$5:$D$35</c:f>
              <c:numCache>
                <c:formatCode>0.00</c:formatCode>
                <c:ptCount val="31"/>
                <c:pt idx="0" formatCode="General">
                  <c:v>20000</c:v>
                </c:pt>
                <c:pt idx="1">
                  <c:v>20928</c:v>
                </c:pt>
                <c:pt idx="2">
                  <c:v>21856</c:v>
                </c:pt>
                <c:pt idx="3">
                  <c:v>22784</c:v>
                </c:pt>
                <c:pt idx="4">
                  <c:v>23712</c:v>
                </c:pt>
                <c:pt idx="5">
                  <c:v>24640</c:v>
                </c:pt>
                <c:pt idx="6">
                  <c:v>25568</c:v>
                </c:pt>
                <c:pt idx="7">
                  <c:v>26496</c:v>
                </c:pt>
                <c:pt idx="8">
                  <c:v>27424</c:v>
                </c:pt>
                <c:pt idx="9">
                  <c:v>28352</c:v>
                </c:pt>
                <c:pt idx="10">
                  <c:v>29280</c:v>
                </c:pt>
                <c:pt idx="11">
                  <c:v>30208</c:v>
                </c:pt>
                <c:pt idx="12">
                  <c:v>31136</c:v>
                </c:pt>
                <c:pt idx="13">
                  <c:v>32064</c:v>
                </c:pt>
                <c:pt idx="14">
                  <c:v>32992</c:v>
                </c:pt>
                <c:pt idx="15">
                  <c:v>33920</c:v>
                </c:pt>
                <c:pt idx="16">
                  <c:v>34848</c:v>
                </c:pt>
                <c:pt idx="17">
                  <c:v>35776</c:v>
                </c:pt>
                <c:pt idx="18">
                  <c:v>36704</c:v>
                </c:pt>
                <c:pt idx="19">
                  <c:v>37632</c:v>
                </c:pt>
                <c:pt idx="20">
                  <c:v>38560</c:v>
                </c:pt>
                <c:pt idx="21">
                  <c:v>39488</c:v>
                </c:pt>
                <c:pt idx="22">
                  <c:v>40416</c:v>
                </c:pt>
                <c:pt idx="23">
                  <c:v>41344</c:v>
                </c:pt>
                <c:pt idx="24">
                  <c:v>42272</c:v>
                </c:pt>
                <c:pt idx="25">
                  <c:v>43200</c:v>
                </c:pt>
                <c:pt idx="26">
                  <c:v>44128</c:v>
                </c:pt>
                <c:pt idx="27">
                  <c:v>45056</c:v>
                </c:pt>
                <c:pt idx="28">
                  <c:v>45984</c:v>
                </c:pt>
                <c:pt idx="29">
                  <c:v>46912</c:v>
                </c:pt>
                <c:pt idx="30">
                  <c:v>47840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4-40D7-86EB-A77D2AEBA4B2}"/>
            </c:ext>
          </c:extLst>
        </c:ser>
        <c:ser>
          <c:idx val="2"/>
          <c:order val="2"/>
          <c:tx>
            <c:strRef>
              <c:f>Grafiken!$E$4</c:f>
              <c:strCache>
                <c:ptCount val="1"/>
                <c:pt idx="0">
                  <c:v>Wärmepumpe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Grafiken!$E$5:$E$35</c:f>
              <c:numCache>
                <c:formatCode>0.00</c:formatCode>
                <c:ptCount val="31"/>
                <c:pt idx="0" formatCode="General">
                  <c:v>10000</c:v>
                </c:pt>
                <c:pt idx="1">
                  <c:v>11972</c:v>
                </c:pt>
                <c:pt idx="2">
                  <c:v>13944</c:v>
                </c:pt>
                <c:pt idx="3">
                  <c:v>15916</c:v>
                </c:pt>
                <c:pt idx="4">
                  <c:v>17888</c:v>
                </c:pt>
                <c:pt idx="5">
                  <c:v>19860</c:v>
                </c:pt>
                <c:pt idx="6">
                  <c:v>21832</c:v>
                </c:pt>
                <c:pt idx="7">
                  <c:v>23804</c:v>
                </c:pt>
                <c:pt idx="8">
                  <c:v>25776</c:v>
                </c:pt>
                <c:pt idx="9">
                  <c:v>27748</c:v>
                </c:pt>
                <c:pt idx="10">
                  <c:v>29720</c:v>
                </c:pt>
                <c:pt idx="11">
                  <c:v>31692</c:v>
                </c:pt>
                <c:pt idx="12">
                  <c:v>33664</c:v>
                </c:pt>
                <c:pt idx="13">
                  <c:v>35636</c:v>
                </c:pt>
                <c:pt idx="14">
                  <c:v>37608</c:v>
                </c:pt>
                <c:pt idx="15">
                  <c:v>39580</c:v>
                </c:pt>
                <c:pt idx="16">
                  <c:v>41552</c:v>
                </c:pt>
                <c:pt idx="17">
                  <c:v>43524</c:v>
                </c:pt>
                <c:pt idx="18">
                  <c:v>45496</c:v>
                </c:pt>
                <c:pt idx="19">
                  <c:v>47468</c:v>
                </c:pt>
                <c:pt idx="20">
                  <c:v>49440</c:v>
                </c:pt>
                <c:pt idx="21">
                  <c:v>51412</c:v>
                </c:pt>
                <c:pt idx="22">
                  <c:v>53384</c:v>
                </c:pt>
                <c:pt idx="23">
                  <c:v>55356</c:v>
                </c:pt>
                <c:pt idx="24">
                  <c:v>57328</c:v>
                </c:pt>
                <c:pt idx="25">
                  <c:v>59300</c:v>
                </c:pt>
                <c:pt idx="26">
                  <c:v>61272</c:v>
                </c:pt>
                <c:pt idx="27">
                  <c:v>63244</c:v>
                </c:pt>
                <c:pt idx="28">
                  <c:v>65216</c:v>
                </c:pt>
                <c:pt idx="29">
                  <c:v>67188</c:v>
                </c:pt>
                <c:pt idx="30">
                  <c:v>69160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4-40D7-86EB-A77D2AEBA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9100272"/>
        <c:axId val="529104848"/>
      </c:lineChart>
      <c:catAx>
        <c:axId val="5291002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9104848"/>
        <c:crosses val="autoZero"/>
        <c:auto val="1"/>
        <c:lblAlgn val="ctr"/>
        <c:lblOffset val="100"/>
        <c:noMultiLvlLbl val="0"/>
      </c:catAx>
      <c:valAx>
        <c:axId val="52910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910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146050</xdr:rowOff>
    </xdr:from>
    <xdr:to>
      <xdr:col>2</xdr:col>
      <xdr:colOff>538094</xdr:colOff>
      <xdr:row>6</xdr:row>
      <xdr:rowOff>25400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46050"/>
          <a:ext cx="1428750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16564</xdr:colOff>
      <xdr:row>0</xdr:row>
      <xdr:rowOff>182215</xdr:rowOff>
    </xdr:from>
    <xdr:to>
      <xdr:col>22</xdr:col>
      <xdr:colOff>55218</xdr:colOff>
      <xdr:row>41</xdr:row>
      <xdr:rowOff>104914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youtube.com/c/DerFachwerker" TargetMode="External"/><Relationship Id="rId1" Type="http://schemas.openxmlformats.org/officeDocument/2006/relationships/hyperlink" Target="https://www.der-fachwerker-saniert.de/tool_downloads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T20"/>
  <sheetViews>
    <sheetView tabSelected="1" zoomScale="115" zoomScaleNormal="115" workbookViewId="0">
      <selection activeCell="R24" sqref="R24"/>
    </sheetView>
  </sheetViews>
  <sheetFormatPr baseColWidth="10" defaultRowHeight="14.5" x14ac:dyDescent="0.35"/>
  <cols>
    <col min="1" max="1" width="4.81640625" customWidth="1"/>
    <col min="2" max="2" width="9.36328125" customWidth="1"/>
    <col min="3" max="3" width="9" customWidth="1"/>
    <col min="4" max="4" width="8.08984375" customWidth="1"/>
    <col min="5" max="5" width="10" customWidth="1"/>
    <col min="6" max="6" width="6.81640625" customWidth="1"/>
    <col min="8" max="8" width="7.1796875" customWidth="1"/>
    <col min="9" max="9" width="7.453125" customWidth="1"/>
    <col min="10" max="10" width="11.36328125" customWidth="1"/>
    <col min="11" max="11" width="7.6328125" customWidth="1"/>
    <col min="13" max="13" width="7.1796875" customWidth="1"/>
    <col min="14" max="14" width="6.54296875" customWidth="1"/>
    <col min="16" max="16" width="6.26953125" customWidth="1"/>
    <col min="18" max="18" width="7.1796875" customWidth="1"/>
    <col min="19" max="19" width="7" customWidth="1"/>
  </cols>
  <sheetData>
    <row r="2" spans="2:20" ht="18.5" x14ac:dyDescent="0.45">
      <c r="D2" s="1" t="s">
        <v>9</v>
      </c>
    </row>
    <row r="3" spans="2:20" ht="8" customHeight="1" x14ac:dyDescent="0.45">
      <c r="C3" s="1"/>
    </row>
    <row r="4" spans="2:20" x14ac:dyDescent="0.35">
      <c r="E4" s="6" t="s">
        <v>5</v>
      </c>
      <c r="F4" t="s">
        <v>2</v>
      </c>
      <c r="K4" s="6" t="s">
        <v>8</v>
      </c>
      <c r="L4" s="3" t="s">
        <v>4</v>
      </c>
    </row>
    <row r="5" spans="2:20" x14ac:dyDescent="0.35">
      <c r="E5" s="6" t="s">
        <v>6</v>
      </c>
      <c r="F5" s="2" t="s">
        <v>3</v>
      </c>
    </row>
    <row r="6" spans="2:20" x14ac:dyDescent="0.35">
      <c r="E6" s="6" t="s">
        <v>7</v>
      </c>
      <c r="F6" s="2" t="s">
        <v>0</v>
      </c>
    </row>
    <row r="7" spans="2:20" ht="24.5" customHeight="1" x14ac:dyDescent="0.35"/>
    <row r="8" spans="2:20" s="9" customFormat="1" ht="17" customHeight="1" x14ac:dyDescent="0.35">
      <c r="B8" s="9" t="s">
        <v>10</v>
      </c>
      <c r="G8" s="9" t="s">
        <v>30</v>
      </c>
      <c r="L8" s="9" t="s">
        <v>24</v>
      </c>
      <c r="Q8" s="9" t="s">
        <v>25</v>
      </c>
    </row>
    <row r="9" spans="2:20" x14ac:dyDescent="0.35">
      <c r="B9" s="3"/>
    </row>
    <row r="10" spans="2:20" x14ac:dyDescent="0.35">
      <c r="B10" t="s">
        <v>12</v>
      </c>
      <c r="D10" s="7">
        <v>0.55000000000000004</v>
      </c>
      <c r="E10" t="s">
        <v>11</v>
      </c>
      <c r="G10" t="s">
        <v>12</v>
      </c>
      <c r="I10" s="7">
        <v>0.55000000000000004</v>
      </c>
      <c r="J10" t="s">
        <v>11</v>
      </c>
      <c r="L10" t="s">
        <v>22</v>
      </c>
      <c r="N10" s="7">
        <v>0.46</v>
      </c>
      <c r="O10" t="s">
        <v>11</v>
      </c>
      <c r="Q10" t="s">
        <v>23</v>
      </c>
      <c r="S10" s="7">
        <v>1</v>
      </c>
      <c r="T10" t="s">
        <v>11</v>
      </c>
    </row>
    <row r="11" spans="2:20" x14ac:dyDescent="0.35">
      <c r="B11" t="s">
        <v>31</v>
      </c>
      <c r="D11" s="7">
        <v>0.08</v>
      </c>
      <c r="E11" t="s">
        <v>11</v>
      </c>
      <c r="G11" t="s">
        <v>31</v>
      </c>
      <c r="I11" s="7">
        <v>0.08</v>
      </c>
      <c r="J11" t="s">
        <v>11</v>
      </c>
      <c r="L11" t="s">
        <v>13</v>
      </c>
      <c r="N11" s="7">
        <v>0</v>
      </c>
      <c r="O11" t="s">
        <v>11</v>
      </c>
      <c r="Q11" t="s">
        <v>33</v>
      </c>
      <c r="S11" s="7">
        <v>0.04</v>
      </c>
      <c r="T11" t="s">
        <v>11</v>
      </c>
    </row>
    <row r="12" spans="2:20" x14ac:dyDescent="0.35">
      <c r="B12" t="s">
        <v>32</v>
      </c>
      <c r="D12" s="7">
        <v>0.17</v>
      </c>
      <c r="E12" t="s">
        <v>11</v>
      </c>
      <c r="G12" t="s">
        <v>32</v>
      </c>
      <c r="I12" s="7">
        <v>0.17</v>
      </c>
      <c r="J12" t="s">
        <v>11</v>
      </c>
      <c r="N12" s="14"/>
      <c r="S12" s="14"/>
    </row>
    <row r="14" spans="2:20" x14ac:dyDescent="0.35">
      <c r="B14" t="s">
        <v>14</v>
      </c>
      <c r="D14" s="7">
        <v>150</v>
      </c>
      <c r="E14" t="s">
        <v>15</v>
      </c>
      <c r="G14" t="s">
        <v>14</v>
      </c>
      <c r="I14" s="7">
        <v>150</v>
      </c>
      <c r="J14" t="s">
        <v>15</v>
      </c>
      <c r="L14" t="s">
        <v>14</v>
      </c>
      <c r="N14" s="7">
        <v>150</v>
      </c>
      <c r="O14" t="s">
        <v>15</v>
      </c>
      <c r="Q14" t="s">
        <v>14</v>
      </c>
      <c r="S14" s="7">
        <v>150</v>
      </c>
      <c r="T14" t="s">
        <v>15</v>
      </c>
    </row>
    <row r="15" spans="2:20" x14ac:dyDescent="0.35">
      <c r="B15" t="s">
        <v>18</v>
      </c>
      <c r="D15" s="7">
        <v>20</v>
      </c>
      <c r="E15" t="s">
        <v>16</v>
      </c>
      <c r="G15" t="s">
        <v>18</v>
      </c>
      <c r="I15" s="7">
        <v>12</v>
      </c>
      <c r="J15" t="s">
        <v>16</v>
      </c>
      <c r="L15" t="s">
        <v>18</v>
      </c>
      <c r="N15" s="7">
        <v>12</v>
      </c>
      <c r="O15" t="s">
        <v>16</v>
      </c>
      <c r="Q15" t="s">
        <v>18</v>
      </c>
      <c r="S15" s="7">
        <v>12</v>
      </c>
      <c r="T15" t="s">
        <v>16</v>
      </c>
    </row>
    <row r="17" spans="2:20" x14ac:dyDescent="0.35">
      <c r="B17" t="s">
        <v>17</v>
      </c>
      <c r="D17" s="7">
        <v>0</v>
      </c>
      <c r="E17" t="s">
        <v>1</v>
      </c>
      <c r="G17" t="s">
        <v>17</v>
      </c>
      <c r="I17" s="7">
        <v>10000</v>
      </c>
      <c r="J17" t="s">
        <v>1</v>
      </c>
      <c r="L17" t="s">
        <v>17</v>
      </c>
      <c r="N17" s="7">
        <v>20000</v>
      </c>
      <c r="O17" t="s">
        <v>1</v>
      </c>
      <c r="Q17" t="s">
        <v>17</v>
      </c>
      <c r="S17" s="7">
        <v>10000</v>
      </c>
      <c r="T17" t="s">
        <v>1</v>
      </c>
    </row>
    <row r="18" spans="2:20" x14ac:dyDescent="0.35">
      <c r="B18" t="s">
        <v>21</v>
      </c>
      <c r="D18" s="7">
        <v>100</v>
      </c>
      <c r="E18" t="s">
        <v>1</v>
      </c>
      <c r="G18" t="s">
        <v>21</v>
      </c>
      <c r="I18" s="7">
        <v>100</v>
      </c>
      <c r="J18" t="s">
        <v>1</v>
      </c>
      <c r="L18" t="s">
        <v>21</v>
      </c>
      <c r="N18" s="7">
        <v>100</v>
      </c>
      <c r="O18" t="s">
        <v>1</v>
      </c>
      <c r="Q18" t="s">
        <v>21</v>
      </c>
      <c r="S18" s="7">
        <v>100</v>
      </c>
      <c r="T18" t="s">
        <v>1</v>
      </c>
    </row>
    <row r="19" spans="2:20" ht="15" thickBot="1" x14ac:dyDescent="0.4"/>
    <row r="20" spans="2:20" ht="15" thickBot="1" x14ac:dyDescent="0.4">
      <c r="B20" s="10" t="s">
        <v>19</v>
      </c>
      <c r="C20" s="11"/>
      <c r="D20" s="13">
        <f>D15*D14*(D11+D10)+D18</f>
        <v>1990</v>
      </c>
      <c r="E20" s="12" t="s">
        <v>1</v>
      </c>
      <c r="G20" s="10" t="s">
        <v>19</v>
      </c>
      <c r="H20" s="11"/>
      <c r="I20" s="13">
        <f>I15*I14*(I11+I10)+I18</f>
        <v>1234</v>
      </c>
      <c r="J20" s="12" t="s">
        <v>1</v>
      </c>
      <c r="L20" s="10" t="s">
        <v>19</v>
      </c>
      <c r="M20" s="11"/>
      <c r="N20" s="13">
        <f>N15*N14*(N11+N10)+N18</f>
        <v>928</v>
      </c>
      <c r="O20" s="12" t="s">
        <v>1</v>
      </c>
      <c r="Q20" s="10" t="s">
        <v>19</v>
      </c>
      <c r="R20" s="11"/>
      <c r="S20" s="13">
        <f>S15*S14*(S11+S10)+S18</f>
        <v>1972</v>
      </c>
      <c r="T20" s="12" t="s">
        <v>1</v>
      </c>
    </row>
  </sheetData>
  <hyperlinks>
    <hyperlink ref="F5" r:id="rId1"/>
    <hyperlink ref="F6" r:id="rId2"/>
  </hyperlinks>
  <pageMargins left="0.25" right="0.25" top="0.75" bottom="0.75" header="0.3" footer="0.3"/>
  <pageSetup paperSize="9" orientation="landscape" horizontalDpi="4294967293" verticalDpi="0" r:id="rId3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5"/>
  <sheetViews>
    <sheetView zoomScale="115" zoomScaleNormal="115" workbookViewId="0">
      <selection activeCell="E42" sqref="E42"/>
    </sheetView>
  </sheetViews>
  <sheetFormatPr baseColWidth="10" defaultRowHeight="14.5" x14ac:dyDescent="0.35"/>
  <cols>
    <col min="1" max="1" width="5.08984375" customWidth="1"/>
    <col min="2" max="2" width="13.08984375" customWidth="1"/>
    <col min="3" max="3" width="11.90625" customWidth="1"/>
    <col min="4" max="4" width="12.81640625" customWidth="1"/>
    <col min="5" max="5" width="12.453125" customWidth="1"/>
    <col min="6" max="6" width="4.90625" customWidth="1"/>
  </cols>
  <sheetData>
    <row r="3" spans="1:8" x14ac:dyDescent="0.35">
      <c r="B3" s="3" t="s">
        <v>20</v>
      </c>
    </row>
    <row r="4" spans="1:8" x14ac:dyDescent="0.35">
      <c r="B4" s="8" t="s">
        <v>26</v>
      </c>
      <c r="C4" s="8" t="s">
        <v>27</v>
      </c>
      <c r="D4" s="8" t="s">
        <v>28</v>
      </c>
      <c r="E4" s="8" t="s">
        <v>29</v>
      </c>
      <c r="G4" s="8" t="s">
        <v>13</v>
      </c>
      <c r="H4" s="8"/>
    </row>
    <row r="5" spans="1:8" x14ac:dyDescent="0.35">
      <c r="A5">
        <v>0</v>
      </c>
      <c r="B5">
        <f>Dateneingabe!D17</f>
        <v>0</v>
      </c>
      <c r="C5">
        <f>Dateneingabe!I17</f>
        <v>10000</v>
      </c>
      <c r="D5" s="4">
        <f>Dateneingabe!N17</f>
        <v>20000</v>
      </c>
      <c r="E5">
        <f>Dateneingabe!S17</f>
        <v>10000</v>
      </c>
      <c r="G5" s="6">
        <f>Dateneingabe!I12-Dateneingabe!I12</f>
        <v>0</v>
      </c>
    </row>
    <row r="6" spans="1:8" x14ac:dyDescent="0.35">
      <c r="A6">
        <v>1</v>
      </c>
      <c r="B6">
        <f>B5+(Dateneingabe!$D$15*Dateneingabe!$D$14*(Dateneingabe!$D$10+G6)+Dateneingabe!$D$18)</f>
        <v>2044</v>
      </c>
      <c r="C6">
        <f>C5+(Dateneingabe!$I$15*Dateneingabe!$I$14*(Dateneingabe!$I$10+G6)+Dateneingabe!$I$18)</f>
        <v>11266.4</v>
      </c>
      <c r="D6" s="5">
        <f>D5+Dateneingabe!$N$20</f>
        <v>20928</v>
      </c>
      <c r="E6" s="5">
        <f>E5+Dateneingabe!$S$20</f>
        <v>11972</v>
      </c>
      <c r="G6" s="5">
        <f>Dateneingabe!$I$11+(Dateneingabe!$I$12-Dateneingabe!$I$11)/5*Grafiken!A6</f>
        <v>9.8000000000000004E-2</v>
      </c>
    </row>
    <row r="7" spans="1:8" x14ac:dyDescent="0.35">
      <c r="A7">
        <v>2</v>
      </c>
      <c r="B7">
        <f>B6+(Dateneingabe!$D$15*Dateneingabe!$D$14*(Dateneingabe!$D$10+G7)+Dateneingabe!$D$18)</f>
        <v>4142</v>
      </c>
      <c r="C7">
        <f>C6+(Dateneingabe!$I$15*Dateneingabe!$I$14*(Dateneingabe!$I$10+G7)+Dateneingabe!$I$18)</f>
        <v>12565.199999999999</v>
      </c>
      <c r="D7" s="5">
        <f>D6+Dateneingabe!$N$20</f>
        <v>21856</v>
      </c>
      <c r="E7" s="5">
        <f>E6+Dateneingabe!$S$20</f>
        <v>13944</v>
      </c>
      <c r="G7" s="5">
        <f>Dateneingabe!$I$11+(Dateneingabe!$I$12-Dateneingabe!$I$11)/5*Grafiken!A7</f>
        <v>0.11600000000000001</v>
      </c>
    </row>
    <row r="8" spans="1:8" x14ac:dyDescent="0.35">
      <c r="A8">
        <v>3</v>
      </c>
      <c r="B8">
        <f>B7+(Dateneingabe!$D$15*Dateneingabe!$D$14*(Dateneingabe!$D$10+G8)+Dateneingabe!$D$18)</f>
        <v>6294</v>
      </c>
      <c r="C8">
        <f>C7+(Dateneingabe!$I$15*Dateneingabe!$I$14*(Dateneingabe!$I$10+G8)+Dateneingabe!$I$18)</f>
        <v>13896.4</v>
      </c>
      <c r="D8" s="5">
        <f>D7+Dateneingabe!$N$20</f>
        <v>22784</v>
      </c>
      <c r="E8" s="5">
        <f>E7+Dateneingabe!$S$20</f>
        <v>15916</v>
      </c>
      <c r="G8" s="5">
        <f>Dateneingabe!$I$11+(Dateneingabe!$I$12-Dateneingabe!$I$11)/5*Grafiken!A8</f>
        <v>0.13400000000000001</v>
      </c>
    </row>
    <row r="9" spans="1:8" x14ac:dyDescent="0.35">
      <c r="A9">
        <v>4</v>
      </c>
      <c r="B9">
        <f>B8+(Dateneingabe!$D$15*Dateneingabe!$D$14*(Dateneingabe!$D$10+G9)+Dateneingabe!$D$18)</f>
        <v>8500</v>
      </c>
      <c r="C9">
        <f>C8+(Dateneingabe!$I$15*Dateneingabe!$I$14*(Dateneingabe!$I$10+G9)+Dateneingabe!$I$18)</f>
        <v>15260</v>
      </c>
      <c r="D9" s="5">
        <f>D8+Dateneingabe!$N$20</f>
        <v>23712</v>
      </c>
      <c r="E9" s="5">
        <f>E8+Dateneingabe!$S$20</f>
        <v>17888</v>
      </c>
      <c r="G9" s="5">
        <f>Dateneingabe!$I$11+(Dateneingabe!$I$12-Dateneingabe!$I$11)/5*Grafiken!A9</f>
        <v>0.15200000000000002</v>
      </c>
    </row>
    <row r="10" spans="1:8" x14ac:dyDescent="0.35">
      <c r="A10">
        <v>5</v>
      </c>
      <c r="B10">
        <f>B9+(Dateneingabe!$D$15*Dateneingabe!$D$14*(Dateneingabe!$D$10+G10)+Dateneingabe!$D$18)</f>
        <v>10760</v>
      </c>
      <c r="C10">
        <f>C9+(Dateneingabe!$I$15*Dateneingabe!$I$14*(Dateneingabe!$I$10+G10)+Dateneingabe!$I$18)</f>
        <v>16656</v>
      </c>
      <c r="D10" s="5">
        <f>D9+Dateneingabe!$N$20</f>
        <v>24640</v>
      </c>
      <c r="E10" s="5">
        <f>E9+Dateneingabe!$S$20</f>
        <v>19860</v>
      </c>
      <c r="G10" s="5">
        <f>Dateneingabe!$I$11+(Dateneingabe!$I$12-Dateneingabe!$I$11)/5*Grafiken!A10</f>
        <v>0.17</v>
      </c>
    </row>
    <row r="11" spans="1:8" x14ac:dyDescent="0.35">
      <c r="A11">
        <v>6</v>
      </c>
      <c r="B11">
        <f>B10+(Dateneingabe!$D$15*Dateneingabe!$D$14*(Dateneingabe!$D$10+G11)+Dateneingabe!$D$18)</f>
        <v>13074</v>
      </c>
      <c r="C11">
        <f>C10+(Dateneingabe!$I$15*Dateneingabe!$I$14*(Dateneingabe!$I$10+G11)+Dateneingabe!$I$18)</f>
        <v>18084.400000000001</v>
      </c>
      <c r="D11" s="5">
        <f>D10+Dateneingabe!$N$20</f>
        <v>25568</v>
      </c>
      <c r="E11" s="5">
        <f>E10+Dateneingabe!$S$20</f>
        <v>21832</v>
      </c>
      <c r="G11" s="5">
        <f>Dateneingabe!$I$11+(Dateneingabe!$I$12-Dateneingabe!$I$11)/5*Grafiken!A11</f>
        <v>0.188</v>
      </c>
    </row>
    <row r="12" spans="1:8" x14ac:dyDescent="0.35">
      <c r="A12">
        <v>7</v>
      </c>
      <c r="B12">
        <f>B11+(Dateneingabe!$D$15*Dateneingabe!$D$14*(Dateneingabe!$D$10+G12)+Dateneingabe!$D$18)</f>
        <v>15442</v>
      </c>
      <c r="C12">
        <f>C11+(Dateneingabe!$I$15*Dateneingabe!$I$14*(Dateneingabe!$I$10+G12)+Dateneingabe!$I$18)</f>
        <v>19545.2</v>
      </c>
      <c r="D12" s="5">
        <f>D11+Dateneingabe!$N$20</f>
        <v>26496</v>
      </c>
      <c r="E12" s="5">
        <f>E11+Dateneingabe!$S$20</f>
        <v>23804</v>
      </c>
      <c r="G12" s="5">
        <f>Dateneingabe!$I$11+(Dateneingabe!$I$12-Dateneingabe!$I$11)/5*Grafiken!A12</f>
        <v>0.20600000000000002</v>
      </c>
    </row>
    <row r="13" spans="1:8" x14ac:dyDescent="0.35">
      <c r="A13">
        <v>8</v>
      </c>
      <c r="B13">
        <f>B12+(Dateneingabe!$D$15*Dateneingabe!$D$14*(Dateneingabe!$D$10+G13)+Dateneingabe!$D$18)</f>
        <v>17864</v>
      </c>
      <c r="C13">
        <f>C12+(Dateneingabe!$I$15*Dateneingabe!$I$14*(Dateneingabe!$I$10+G13)+Dateneingabe!$I$18)</f>
        <v>21038.400000000001</v>
      </c>
      <c r="D13" s="5">
        <f>D12+Dateneingabe!$N$20</f>
        <v>27424</v>
      </c>
      <c r="E13" s="5">
        <f>E12+Dateneingabe!$S$20</f>
        <v>25776</v>
      </c>
      <c r="G13" s="5">
        <f>Dateneingabe!$I$11+(Dateneingabe!$I$12-Dateneingabe!$I$11)/5*Grafiken!A13</f>
        <v>0.22400000000000003</v>
      </c>
    </row>
    <row r="14" spans="1:8" x14ac:dyDescent="0.35">
      <c r="A14">
        <v>9</v>
      </c>
      <c r="B14">
        <f>B13+(Dateneingabe!$D$15*Dateneingabe!$D$14*(Dateneingabe!$D$10+G14)+Dateneingabe!$D$18)</f>
        <v>20340</v>
      </c>
      <c r="C14">
        <f>C13+(Dateneingabe!$I$15*Dateneingabe!$I$14*(Dateneingabe!$I$10+G14)+Dateneingabe!$I$18)</f>
        <v>22564</v>
      </c>
      <c r="D14" s="5">
        <f>D13+Dateneingabe!$N$20</f>
        <v>28352</v>
      </c>
      <c r="E14" s="5">
        <f>E13+Dateneingabe!$S$20</f>
        <v>27748</v>
      </c>
      <c r="G14" s="5">
        <f>Dateneingabe!$I$11+(Dateneingabe!$I$12-Dateneingabe!$I$11)/5*Grafiken!A14</f>
        <v>0.24200000000000005</v>
      </c>
    </row>
    <row r="15" spans="1:8" x14ac:dyDescent="0.35">
      <c r="A15">
        <v>10</v>
      </c>
      <c r="B15">
        <f>B14+(Dateneingabe!$D$15*Dateneingabe!$D$14*(Dateneingabe!$D$10+G15)+Dateneingabe!$D$18)</f>
        <v>22870</v>
      </c>
      <c r="C15">
        <f>C14+(Dateneingabe!$I$15*Dateneingabe!$I$14*(Dateneingabe!$I$10+G15)+Dateneingabe!$I$18)</f>
        <v>24122</v>
      </c>
      <c r="D15" s="5">
        <f>D14+Dateneingabe!$N$20</f>
        <v>29280</v>
      </c>
      <c r="E15" s="5">
        <f>E14+Dateneingabe!$S$20</f>
        <v>29720</v>
      </c>
      <c r="G15" s="5">
        <f>Dateneingabe!$I$11+(Dateneingabe!$I$12-Dateneingabe!$I$11)/5*Grafiken!A15</f>
        <v>0.26</v>
      </c>
    </row>
    <row r="16" spans="1:8" x14ac:dyDescent="0.35">
      <c r="A16">
        <v>11</v>
      </c>
      <c r="B16">
        <f>B15+(Dateneingabe!$D$15*Dateneingabe!$D$14*(Dateneingabe!$D$10+G16)+Dateneingabe!$D$18)</f>
        <v>25454</v>
      </c>
      <c r="C16">
        <f>C15+(Dateneingabe!$I$15*Dateneingabe!$I$14*(Dateneingabe!$I$10+G16)+Dateneingabe!$I$18)</f>
        <v>25712.400000000001</v>
      </c>
      <c r="D16" s="5">
        <f>D15+Dateneingabe!$N$20</f>
        <v>30208</v>
      </c>
      <c r="E16" s="5">
        <f>E15+Dateneingabe!$S$20</f>
        <v>31692</v>
      </c>
      <c r="G16" s="5">
        <f>Dateneingabe!$I$11+(Dateneingabe!$I$12-Dateneingabe!$I$11)/5*Grafiken!A16</f>
        <v>0.27800000000000002</v>
      </c>
    </row>
    <row r="17" spans="1:7" x14ac:dyDescent="0.35">
      <c r="A17">
        <v>12</v>
      </c>
      <c r="B17">
        <f>B16+(Dateneingabe!$D$15*Dateneingabe!$D$14*(Dateneingabe!$D$10+G17)+Dateneingabe!$D$18)</f>
        <v>28092</v>
      </c>
      <c r="C17">
        <f>C16+(Dateneingabe!$I$15*Dateneingabe!$I$14*(Dateneingabe!$I$10+G17)+Dateneingabe!$I$18)</f>
        <v>27335.200000000001</v>
      </c>
      <c r="D17" s="5">
        <f>D16+Dateneingabe!$N$20</f>
        <v>31136</v>
      </c>
      <c r="E17" s="5">
        <f>E16+Dateneingabe!$S$20</f>
        <v>33664</v>
      </c>
      <c r="G17" s="5">
        <f>Dateneingabe!$I$11+(Dateneingabe!$I$12-Dateneingabe!$I$11)/5*Grafiken!A17</f>
        <v>0.29600000000000004</v>
      </c>
    </row>
    <row r="18" spans="1:7" x14ac:dyDescent="0.35">
      <c r="A18">
        <v>13</v>
      </c>
      <c r="B18">
        <f>B17+(Dateneingabe!$D$15*Dateneingabe!$D$14*(Dateneingabe!$D$10+G18)+Dateneingabe!$D$18)</f>
        <v>30784</v>
      </c>
      <c r="C18">
        <f>C17+(Dateneingabe!$I$15*Dateneingabe!$I$14*(Dateneingabe!$I$10+G18)+Dateneingabe!$I$18)</f>
        <v>28990.400000000001</v>
      </c>
      <c r="D18" s="5">
        <f>D17+Dateneingabe!$N$20</f>
        <v>32064</v>
      </c>
      <c r="E18" s="5">
        <f>E17+Dateneingabe!$S$20</f>
        <v>35636</v>
      </c>
      <c r="G18" s="5">
        <f>Dateneingabe!$I$11+(Dateneingabe!$I$12-Dateneingabe!$I$11)/5*Grafiken!A18</f>
        <v>0.31400000000000006</v>
      </c>
    </row>
    <row r="19" spans="1:7" x14ac:dyDescent="0.35">
      <c r="A19">
        <v>14</v>
      </c>
      <c r="B19">
        <f>B18+(Dateneingabe!$D$15*Dateneingabe!$D$14*(Dateneingabe!$D$10+G19)+Dateneingabe!$D$18)</f>
        <v>33530</v>
      </c>
      <c r="C19">
        <f>C18+(Dateneingabe!$I$15*Dateneingabe!$I$14*(Dateneingabe!$I$10+G19)+Dateneingabe!$I$18)</f>
        <v>30678</v>
      </c>
      <c r="D19" s="5">
        <f>D18+Dateneingabe!$N$20</f>
        <v>32992</v>
      </c>
      <c r="E19" s="5">
        <f>E18+Dateneingabe!$S$20</f>
        <v>37608</v>
      </c>
      <c r="G19" s="5">
        <f>Dateneingabe!$I$11+(Dateneingabe!$I$12-Dateneingabe!$I$11)/5*Grafiken!A19</f>
        <v>0.33200000000000002</v>
      </c>
    </row>
    <row r="20" spans="1:7" x14ac:dyDescent="0.35">
      <c r="A20">
        <v>15</v>
      </c>
      <c r="B20">
        <f>B19+(Dateneingabe!$D$15*Dateneingabe!$D$14*(Dateneingabe!$D$10+G20)+Dateneingabe!$D$18)</f>
        <v>36330</v>
      </c>
      <c r="C20">
        <f>C19+(Dateneingabe!$I$15*Dateneingabe!$I$14*(Dateneingabe!$I$10+G20)+Dateneingabe!$I$18)</f>
        <v>32398</v>
      </c>
      <c r="D20" s="5">
        <f>D19+Dateneingabe!$N$20</f>
        <v>33920</v>
      </c>
      <c r="E20" s="5">
        <f>E19+Dateneingabe!$S$20</f>
        <v>39580</v>
      </c>
      <c r="G20" s="5">
        <f>Dateneingabe!$I$11+(Dateneingabe!$I$12-Dateneingabe!$I$11)/5*Grafiken!A20</f>
        <v>0.35000000000000003</v>
      </c>
    </row>
    <row r="21" spans="1:7" x14ac:dyDescent="0.35">
      <c r="A21">
        <v>16</v>
      </c>
      <c r="B21">
        <f>B20+(Dateneingabe!$D$15*Dateneingabe!$D$14*(Dateneingabe!$D$10+G21)+Dateneingabe!$D$18)</f>
        <v>39184</v>
      </c>
      <c r="C21">
        <f>C20+(Dateneingabe!$I$15*Dateneingabe!$I$14*(Dateneingabe!$I$10+G21)+Dateneingabe!$I$18)</f>
        <v>34150.400000000001</v>
      </c>
      <c r="D21" s="5">
        <f>D20+Dateneingabe!$N$20</f>
        <v>34848</v>
      </c>
      <c r="E21" s="5">
        <f>E20+Dateneingabe!$S$20</f>
        <v>41552</v>
      </c>
      <c r="G21" s="5">
        <f>Dateneingabe!$I$11+(Dateneingabe!$I$12-Dateneingabe!$I$11)/5*Grafiken!A21</f>
        <v>0.36800000000000005</v>
      </c>
    </row>
    <row r="22" spans="1:7" x14ac:dyDescent="0.35">
      <c r="A22">
        <v>17</v>
      </c>
      <c r="B22">
        <f>B21+(Dateneingabe!$D$15*Dateneingabe!$D$14*(Dateneingabe!$D$10+G22)+Dateneingabe!$D$18)</f>
        <v>42092</v>
      </c>
      <c r="C22">
        <f>C21+(Dateneingabe!$I$15*Dateneingabe!$I$14*(Dateneingabe!$I$10+G22)+Dateneingabe!$I$18)</f>
        <v>35935.200000000004</v>
      </c>
      <c r="D22" s="5">
        <f>D21+Dateneingabe!$N$20</f>
        <v>35776</v>
      </c>
      <c r="E22" s="5">
        <f>E21+Dateneingabe!$S$20</f>
        <v>43524</v>
      </c>
      <c r="G22" s="5">
        <f>Dateneingabe!$I$11+(Dateneingabe!$I$12-Dateneingabe!$I$11)/5*Grafiken!A22</f>
        <v>0.38600000000000007</v>
      </c>
    </row>
    <row r="23" spans="1:7" x14ac:dyDescent="0.35">
      <c r="A23">
        <v>18</v>
      </c>
      <c r="B23">
        <f>B22+(Dateneingabe!$D$15*Dateneingabe!$D$14*(Dateneingabe!$D$10+G23)+Dateneingabe!$D$18)</f>
        <v>45054</v>
      </c>
      <c r="C23">
        <f>C22+(Dateneingabe!$I$15*Dateneingabe!$I$14*(Dateneingabe!$I$10+G23)+Dateneingabe!$I$18)</f>
        <v>37752.400000000001</v>
      </c>
      <c r="D23" s="5">
        <f>D22+Dateneingabe!$N$20</f>
        <v>36704</v>
      </c>
      <c r="E23" s="5">
        <f>E22+Dateneingabe!$S$20</f>
        <v>45496</v>
      </c>
      <c r="G23" s="5">
        <f>Dateneingabe!$I$11+(Dateneingabe!$I$12-Dateneingabe!$I$11)/5*Grafiken!A23</f>
        <v>0.40400000000000008</v>
      </c>
    </row>
    <row r="24" spans="1:7" x14ac:dyDescent="0.35">
      <c r="A24">
        <v>19</v>
      </c>
      <c r="B24">
        <f>B23+(Dateneingabe!$D$15*Dateneingabe!$D$14*(Dateneingabe!$D$10+G24)+Dateneingabe!$D$18)</f>
        <v>48070</v>
      </c>
      <c r="C24">
        <f>C23+(Dateneingabe!$I$15*Dateneingabe!$I$14*(Dateneingabe!$I$10+G24)+Dateneingabe!$I$18)</f>
        <v>39602</v>
      </c>
      <c r="D24" s="5">
        <f>D23+Dateneingabe!$N$20</f>
        <v>37632</v>
      </c>
      <c r="E24" s="5">
        <f>E23+Dateneingabe!$S$20</f>
        <v>47468</v>
      </c>
      <c r="G24" s="5">
        <f>Dateneingabe!$I$11+(Dateneingabe!$I$12-Dateneingabe!$I$11)/5*Grafiken!A24</f>
        <v>0.42200000000000004</v>
      </c>
    </row>
    <row r="25" spans="1:7" x14ac:dyDescent="0.35">
      <c r="A25">
        <v>20</v>
      </c>
      <c r="B25">
        <f>B24+(Dateneingabe!$D$15*Dateneingabe!$D$14*(Dateneingabe!$D$10+G25)+Dateneingabe!$D$18)</f>
        <v>51140</v>
      </c>
      <c r="C25">
        <f>C24+(Dateneingabe!$I$15*Dateneingabe!$I$14*(Dateneingabe!$I$10+G25)+Dateneingabe!$I$18)</f>
        <v>41484</v>
      </c>
      <c r="D25" s="5">
        <f>D24+Dateneingabe!$N$20</f>
        <v>38560</v>
      </c>
      <c r="E25" s="5">
        <f>E24+Dateneingabe!$S$20</f>
        <v>49440</v>
      </c>
      <c r="G25" s="5">
        <f>Dateneingabe!$I$11+(Dateneingabe!$I$12-Dateneingabe!$I$11)/5*Grafiken!A25</f>
        <v>0.44000000000000006</v>
      </c>
    </row>
    <row r="26" spans="1:7" x14ac:dyDescent="0.35">
      <c r="A26">
        <v>21</v>
      </c>
      <c r="B26">
        <f>B25+(Dateneingabe!$D$15*Dateneingabe!$D$14*(Dateneingabe!$D$10+G26)+Dateneingabe!$D$18)</f>
        <v>54264</v>
      </c>
      <c r="C26">
        <f>C25+(Dateneingabe!$I$15*Dateneingabe!$I$14*(Dateneingabe!$I$10+G26)+Dateneingabe!$I$18)</f>
        <v>43398.400000000001</v>
      </c>
      <c r="D26" s="5">
        <f>D25+Dateneingabe!$N$20</f>
        <v>39488</v>
      </c>
      <c r="E26" s="5">
        <f>E25+Dateneingabe!$S$20</f>
        <v>51412</v>
      </c>
      <c r="G26" s="5">
        <f>Dateneingabe!$I$11+(Dateneingabe!$I$12-Dateneingabe!$I$11)/5*Grafiken!A26</f>
        <v>0.45800000000000007</v>
      </c>
    </row>
    <row r="27" spans="1:7" x14ac:dyDescent="0.35">
      <c r="A27">
        <v>22</v>
      </c>
      <c r="B27">
        <f>B26+(Dateneingabe!$D$15*Dateneingabe!$D$14*(Dateneingabe!$D$10+G27)+Dateneingabe!$D$18)</f>
        <v>57442</v>
      </c>
      <c r="C27">
        <f>C26+(Dateneingabe!$I$15*Dateneingabe!$I$14*(Dateneingabe!$I$10+G27)+Dateneingabe!$I$18)</f>
        <v>45345.200000000004</v>
      </c>
      <c r="D27" s="5">
        <f>D26+Dateneingabe!$N$20</f>
        <v>40416</v>
      </c>
      <c r="E27" s="5">
        <f>E26+Dateneingabe!$S$20</f>
        <v>53384</v>
      </c>
      <c r="G27" s="5">
        <f>Dateneingabe!$I$11+(Dateneingabe!$I$12-Dateneingabe!$I$11)/5*Grafiken!A27</f>
        <v>0.47600000000000003</v>
      </c>
    </row>
    <row r="28" spans="1:7" x14ac:dyDescent="0.35">
      <c r="A28">
        <v>23</v>
      </c>
      <c r="B28">
        <f>B27+(Dateneingabe!$D$15*Dateneingabe!$D$14*(Dateneingabe!$D$10+G28)+Dateneingabe!$D$18)</f>
        <v>60674</v>
      </c>
      <c r="C28">
        <f>C27+(Dateneingabe!$I$15*Dateneingabe!$I$14*(Dateneingabe!$I$10+G28)+Dateneingabe!$I$18)</f>
        <v>47324.4</v>
      </c>
      <c r="D28" s="5">
        <f>D27+Dateneingabe!$N$20</f>
        <v>41344</v>
      </c>
      <c r="E28" s="5">
        <f>E27+Dateneingabe!$S$20</f>
        <v>55356</v>
      </c>
      <c r="G28" s="5">
        <f>Dateneingabe!$I$11+(Dateneingabe!$I$12-Dateneingabe!$I$11)/5*Grafiken!A28</f>
        <v>0.49400000000000005</v>
      </c>
    </row>
    <row r="29" spans="1:7" x14ac:dyDescent="0.35">
      <c r="A29">
        <v>24</v>
      </c>
      <c r="B29">
        <f>B28+(Dateneingabe!$D$15*Dateneingabe!$D$14*(Dateneingabe!$D$10+G29)+Dateneingabe!$D$18)</f>
        <v>63960</v>
      </c>
      <c r="C29">
        <f>C28+(Dateneingabe!$I$15*Dateneingabe!$I$14*(Dateneingabe!$I$10+G29)+Dateneingabe!$I$18)</f>
        <v>49336</v>
      </c>
      <c r="D29" s="5">
        <f>D28+Dateneingabe!$N$20</f>
        <v>42272</v>
      </c>
      <c r="E29" s="5">
        <f>E28+Dateneingabe!$S$20</f>
        <v>57328</v>
      </c>
      <c r="G29" s="5">
        <f>Dateneingabe!$I$11+(Dateneingabe!$I$12-Dateneingabe!$I$11)/5*Grafiken!A29</f>
        <v>0.51200000000000001</v>
      </c>
    </row>
    <row r="30" spans="1:7" x14ac:dyDescent="0.35">
      <c r="A30">
        <v>25</v>
      </c>
      <c r="B30">
        <f>B29+(Dateneingabe!$D$15*Dateneingabe!$D$14*(Dateneingabe!$D$10+G30)+Dateneingabe!$D$18)</f>
        <v>67300</v>
      </c>
      <c r="C30">
        <f>C29+(Dateneingabe!$I$15*Dateneingabe!$I$14*(Dateneingabe!$I$10+G30)+Dateneingabe!$I$18)</f>
        <v>51380</v>
      </c>
      <c r="D30" s="5">
        <f>D29+Dateneingabe!$N$20</f>
        <v>43200</v>
      </c>
      <c r="E30" s="5">
        <f>E29+Dateneingabe!$S$20</f>
        <v>59300</v>
      </c>
      <c r="G30" s="5">
        <f>Dateneingabe!$I$11+(Dateneingabe!$I$12-Dateneingabe!$I$11)/5*Grafiken!A30</f>
        <v>0.53</v>
      </c>
    </row>
    <row r="31" spans="1:7" x14ac:dyDescent="0.35">
      <c r="A31">
        <v>26</v>
      </c>
      <c r="B31">
        <f>B30+(Dateneingabe!$D$15*Dateneingabe!$D$14*(Dateneingabe!$D$10+G31)+Dateneingabe!$D$18)</f>
        <v>70694</v>
      </c>
      <c r="C31">
        <f>C30+(Dateneingabe!$I$15*Dateneingabe!$I$14*(Dateneingabe!$I$10+G31)+Dateneingabe!$I$18)</f>
        <v>53456.4</v>
      </c>
      <c r="D31" s="5">
        <f>D30+Dateneingabe!$N$20</f>
        <v>44128</v>
      </c>
      <c r="E31" s="5">
        <f>E30+Dateneingabe!$S$20</f>
        <v>61272</v>
      </c>
      <c r="G31" s="5">
        <f>Dateneingabe!$I$11+(Dateneingabe!$I$12-Dateneingabe!$I$11)/5*Grafiken!A31</f>
        <v>0.54800000000000004</v>
      </c>
    </row>
    <row r="32" spans="1:7" x14ac:dyDescent="0.35">
      <c r="A32">
        <v>27</v>
      </c>
      <c r="B32">
        <f>B31+(Dateneingabe!$D$15*Dateneingabe!$D$14*(Dateneingabe!$D$10+G32)+Dateneingabe!$D$18)</f>
        <v>74142</v>
      </c>
      <c r="C32">
        <f>C31+(Dateneingabe!$I$15*Dateneingabe!$I$14*(Dateneingabe!$I$10+G32)+Dateneingabe!$I$18)</f>
        <v>55565.200000000004</v>
      </c>
      <c r="D32" s="5">
        <f>D31+Dateneingabe!$N$20</f>
        <v>45056</v>
      </c>
      <c r="E32" s="5">
        <f>E31+Dateneingabe!$S$20</f>
        <v>63244</v>
      </c>
      <c r="G32" s="5">
        <f>Dateneingabe!$I$11+(Dateneingabe!$I$12-Dateneingabe!$I$11)/5*Grafiken!A32</f>
        <v>0.56600000000000006</v>
      </c>
    </row>
    <row r="33" spans="1:7" x14ac:dyDescent="0.35">
      <c r="A33">
        <v>28</v>
      </c>
      <c r="B33">
        <f>B32+(Dateneingabe!$D$15*Dateneingabe!$D$14*(Dateneingabe!$D$10+G33)+Dateneingabe!$D$18)</f>
        <v>77644</v>
      </c>
      <c r="C33">
        <f>C32+(Dateneingabe!$I$15*Dateneingabe!$I$14*(Dateneingabe!$I$10+G33)+Dateneingabe!$I$18)</f>
        <v>57706.400000000001</v>
      </c>
      <c r="D33" s="5">
        <f>D32+Dateneingabe!$N$20</f>
        <v>45984</v>
      </c>
      <c r="E33" s="5">
        <f>E32+Dateneingabe!$S$20</f>
        <v>65216</v>
      </c>
      <c r="G33" s="5">
        <f>Dateneingabe!$I$11+(Dateneingabe!$I$12-Dateneingabe!$I$11)/5*Grafiken!A33</f>
        <v>0.58399999999999996</v>
      </c>
    </row>
    <row r="34" spans="1:7" x14ac:dyDescent="0.35">
      <c r="A34">
        <v>29</v>
      </c>
      <c r="B34">
        <f>B33+(Dateneingabe!$D$15*Dateneingabe!$D$14*(Dateneingabe!$D$10+G34)+Dateneingabe!$D$18)</f>
        <v>81200</v>
      </c>
      <c r="C34">
        <f>C33+(Dateneingabe!$I$15*Dateneingabe!$I$14*(Dateneingabe!$I$10+G34)+Dateneingabe!$I$18)</f>
        <v>59880</v>
      </c>
      <c r="D34" s="5">
        <f>D33+Dateneingabe!$N$20</f>
        <v>46912</v>
      </c>
      <c r="E34" s="5">
        <f>E33+Dateneingabe!$S$20</f>
        <v>67188</v>
      </c>
      <c r="G34" s="5">
        <f>Dateneingabe!$I$11+(Dateneingabe!$I$12-Dateneingabe!$I$11)/5*Grafiken!A34</f>
        <v>0.60199999999999998</v>
      </c>
    </row>
    <row r="35" spans="1:7" x14ac:dyDescent="0.35">
      <c r="A35">
        <v>30</v>
      </c>
      <c r="B35">
        <f>B34+(Dateneingabe!$D$15*Dateneingabe!$D$14*(Dateneingabe!$D$10+G35)+Dateneingabe!$D$18)</f>
        <v>84810</v>
      </c>
      <c r="C35">
        <f>C34+(Dateneingabe!$I$15*Dateneingabe!$I$14*(Dateneingabe!$I$10+G35)+Dateneingabe!$I$18)</f>
        <v>62086</v>
      </c>
      <c r="D35" s="5">
        <f>D34+Dateneingabe!$N$20</f>
        <v>47840</v>
      </c>
      <c r="E35" s="5">
        <f>E34+Dateneingabe!$S$20</f>
        <v>69160</v>
      </c>
      <c r="G35" s="5">
        <f>Dateneingabe!$I$11+(Dateneingabe!$I$12-Dateneingabe!$I$11)/5*Grafiken!A35</f>
        <v>0.62</v>
      </c>
    </row>
  </sheetData>
  <pageMargins left="0.7" right="0.7" top="0.78740157499999996" bottom="0.78740157499999996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Dateneingabe</vt:lpstr>
      <vt:lpstr>Grafiken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Heizung mieten</dc:title>
  <dc:creator>Maik Hanau</dc:creator>
  <cp:lastModifiedBy>Maik Hanau</cp:lastModifiedBy>
  <dcterms:created xsi:type="dcterms:W3CDTF">2021-08-06T10:34:07Z</dcterms:created>
  <dcterms:modified xsi:type="dcterms:W3CDTF">2021-09-07T18:08:30Z</dcterms:modified>
</cp:coreProperties>
</file>